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<sst xmlns="http://schemas.openxmlformats.org/spreadsheetml/2006/main" count="92" uniqueCount="63">
  <si>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</si>
  <si>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</si>
  <si>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</si>
  <si>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</si>
  <si>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</si>
  <si>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</si>
  <si>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</si>
  <si>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</si>
  <si>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</si>
  <si>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</si>
  <si>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</si>
  <si>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</si>
  <si>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</si>
  <si>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</si>
  <si>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</si>
  <si>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</si>
  <si>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</si>
  <si>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</si>
  <si>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</si>
  <si>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</si>
  <si>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</si>
  <si>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</si>
  <si>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</si>
  <si>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</si>
  <si>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</si>
  <si>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</si>
  <si>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</si>
  <si>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</si>
  <si>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</si>
  <si>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</si>
  <si>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</si>
  <si>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</si>
  <si>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</si>
  <si>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</si>
  <si>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</si>
  <si>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</si>
  <si>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</si>
  <si>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</si>
  <si>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</si>
  <si>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</si>
  <si>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</si>
  <si>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</si>
  <si>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</si>
  <si>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11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</si>
  <si>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</si>
  <si>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</si>
  <si>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</si>
  <si>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</si>
  <si>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</si>
  <si>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</si>
  <si>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</si>
  <si>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</si>
  <si>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</si>
  <si>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</si>
  <si>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</si>
  <si>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</si>
  <si>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,11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</si>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</sst>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0">
      <selection activeCell="E34" sqref="B33:H34"/>
    </sheetView>
  </sheetViews>
  <sheetFormatPr defaultColWidth="9.00390625" defaultRowHeight="15.75"/>
  <cols>
    <col min="1" max="1" width="5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1" t="s">
        <v>18</v>
      </c>
      <c r="C2" s="71"/>
      <c r="D2" s="71"/>
      <c r="E2" s="71"/>
      <c r="F2" s="71"/>
      <c r="G2" s="11"/>
      <c r="H2" s="11"/>
      <c r="I2" s="11"/>
    </row>
    <row r="3" spans="2:9" ht="15.75">
      <c r="B3" s="71" t="s">
        <v>17</v>
      </c>
      <c r="C3" s="71"/>
      <c r="D3" s="71"/>
      <c r="E3" s="71"/>
      <c r="F3" s="71"/>
      <c r="G3" s="10"/>
      <c r="H3" s="10"/>
      <c r="I3" s="10"/>
    </row>
    <row r="4" spans="2:9" ht="15.75">
      <c r="B4" s="71" t="s">
        <v>19</v>
      </c>
      <c r="C4" s="71"/>
      <c r="D4" s="71"/>
      <c r="E4" s="71"/>
      <c r="F4" s="71"/>
      <c r="G4" s="10"/>
      <c r="H4" s="10"/>
      <c r="I4" s="10"/>
    </row>
    <row r="5" spans="2:9" ht="15.75">
      <c r="B5" s="71" t="s">
        <v>62</v>
      </c>
      <c r="C5" s="71"/>
      <c r="D5" s="71"/>
      <c r="E5" s="71"/>
      <c r="F5" s="71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393.5</v>
      </c>
      <c r="E7" s="30" t="s">
        <v>35</v>
      </c>
    </row>
    <row r="8" spans="2:5" ht="15.75">
      <c r="B8" s="2" t="s">
        <v>36</v>
      </c>
      <c r="D8" s="97">
        <v>56</v>
      </c>
      <c r="E8" t="s">
        <v>35</v>
      </c>
    </row>
    <row r="9" ht="15.75"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5" t="s">
        <v>56</v>
      </c>
      <c r="C13" s="76"/>
      <c r="D13" s="77"/>
      <c r="E13" s="77"/>
      <c r="F13" s="78"/>
    </row>
    <row r="14" spans="2:6" ht="15.75" customHeight="1">
      <c r="B14" s="72" t="s">
        <v>31</v>
      </c>
      <c r="C14" s="73"/>
      <c r="D14" s="73"/>
      <c r="E14" s="73"/>
      <c r="F14" s="74"/>
    </row>
    <row r="15" spans="2:6" ht="15.75" customHeight="1">
      <c r="B15" s="49" t="s">
        <v>29</v>
      </c>
      <c r="C15" s="93">
        <v>54539.52</v>
      </c>
      <c r="D15" s="93">
        <v>70565</v>
      </c>
      <c r="E15" s="93">
        <v>87715.24</v>
      </c>
      <c r="F15" s="94">
        <f>C15+D15-E15</f>
        <v>37389.279999999984</v>
      </c>
    </row>
    <row r="16" spans="2:6" ht="172.5" customHeight="1">
      <c r="B16" s="12" t="s">
        <v>51</v>
      </c>
      <c r="C16" s="93"/>
      <c r="D16" s="93"/>
      <c r="E16" s="93"/>
      <c r="F16" s="95"/>
    </row>
    <row r="17" spans="2:6" ht="21" customHeight="1">
      <c r="B17" s="4" t="s">
        <v>52</v>
      </c>
      <c r="C17" s="96">
        <v>86.12</v>
      </c>
      <c r="D17" s="96">
        <v>0</v>
      </c>
      <c r="E17" s="96">
        <v>0</v>
      </c>
      <c r="F17" s="50">
        <f>C17+D17-E17</f>
        <v>86.12</v>
      </c>
    </row>
    <row r="18" spans="2:6" ht="17.25" customHeight="1">
      <c r="B18" s="4" t="s">
        <v>53</v>
      </c>
      <c r="C18" s="96">
        <v>20.98</v>
      </c>
      <c r="D18" s="96">
        <v>100.8</v>
      </c>
      <c r="E18" s="96">
        <v>98.46</v>
      </c>
      <c r="F18" s="51">
        <f>C18+D18-E18</f>
        <v>23.320000000000007</v>
      </c>
    </row>
    <row r="19" spans="2:6" ht="18" customHeight="1">
      <c r="B19" s="4" t="s">
        <v>54</v>
      </c>
      <c r="C19" s="96">
        <v>253.44</v>
      </c>
      <c r="D19" s="96">
        <v>802.8</v>
      </c>
      <c r="E19" s="96">
        <v>648.14</v>
      </c>
      <c r="F19" s="51">
        <f>C19+D19-E19</f>
        <v>408.1</v>
      </c>
    </row>
    <row r="20" spans="2:6" ht="18.75" customHeight="1">
      <c r="B20" s="52" t="s">
        <v>42</v>
      </c>
      <c r="C20" s="96">
        <f>SUM(C18:C19)</f>
        <v>274.42</v>
      </c>
      <c r="D20" s="96">
        <f>SUM(D18:D19)</f>
        <v>903.5999999999999</v>
      </c>
      <c r="E20" s="96">
        <f>SUM(E18:E19)</f>
        <v>746.6</v>
      </c>
      <c r="F20" s="53">
        <f>C20+D20-E20</f>
        <v>431.41999999999996</v>
      </c>
    </row>
    <row r="21" spans="2:6" ht="16.5" thickBot="1">
      <c r="B21" s="54" t="s">
        <v>22</v>
      </c>
      <c r="C21" s="55">
        <f>SUM(C15:C20)</f>
        <v>55174.48</v>
      </c>
      <c r="D21" s="55">
        <f>SUM(D15:D20)</f>
        <v>72372.20000000001</v>
      </c>
      <c r="E21" s="55">
        <f>SUM(E15:E20)</f>
        <v>89208.44000000002</v>
      </c>
      <c r="F21" s="55">
        <f>SUM(F15:F20)</f>
        <v>38338.23999999998</v>
      </c>
    </row>
    <row r="22" spans="2:6" ht="15.75">
      <c r="B22" s="79" t="s">
        <v>10</v>
      </c>
      <c r="C22" s="80"/>
      <c r="D22" s="80"/>
      <c r="E22" s="80"/>
      <c r="F22" s="81"/>
    </row>
    <row r="23" spans="2:9" ht="15.75">
      <c r="B23" s="4" t="s">
        <v>11</v>
      </c>
      <c r="C23" s="92">
        <v>163625.04</v>
      </c>
      <c r="D23" s="92">
        <v>259321.2</v>
      </c>
      <c r="E23" s="92">
        <v>282896.63</v>
      </c>
      <c r="F23" s="56">
        <f>C23+D23-E23</f>
        <v>140049.61</v>
      </c>
      <c r="I23" t="s">
        <v>55</v>
      </c>
    </row>
    <row r="24" spans="2:6" ht="15.75">
      <c r="B24" s="4" t="s">
        <v>32</v>
      </c>
      <c r="C24" s="57">
        <v>9637.029999999999</v>
      </c>
      <c r="D24" s="57">
        <v>24345.23</v>
      </c>
      <c r="E24" s="57">
        <v>26835.41</v>
      </c>
      <c r="F24" s="56">
        <f>C24+D24-E24</f>
        <v>7146.849999999995</v>
      </c>
    </row>
    <row r="25" spans="2:6" ht="15.75">
      <c r="B25" s="4" t="s">
        <v>12</v>
      </c>
      <c r="C25" s="58">
        <v>4052.39</v>
      </c>
      <c r="D25" s="59">
        <v>31775.11</v>
      </c>
      <c r="E25" s="58">
        <v>27456.98</v>
      </c>
      <c r="F25" s="50">
        <f>C25+D25-E25</f>
        <v>8370.52</v>
      </c>
    </row>
    <row r="26" spans="2:6" ht="15.75">
      <c r="B26" s="4" t="s">
        <v>13</v>
      </c>
      <c r="C26" s="92">
        <v>12023.21</v>
      </c>
      <c r="D26" s="92">
        <v>24166.97</v>
      </c>
      <c r="E26" s="92">
        <v>29321.97</v>
      </c>
      <c r="F26" s="50">
        <f>C26+D26-E26</f>
        <v>6868.209999999999</v>
      </c>
    </row>
    <row r="27" spans="2:6" ht="16.5" thickBot="1">
      <c r="B27" s="19" t="s">
        <v>14</v>
      </c>
      <c r="C27" s="60"/>
      <c r="D27" s="60"/>
      <c r="E27" s="60"/>
      <c r="F27" s="50">
        <f>C27+D27-E27</f>
        <v>0</v>
      </c>
    </row>
    <row r="28" spans="2:6" ht="16.5" thickBot="1">
      <c r="B28" s="61" t="s">
        <v>23</v>
      </c>
      <c r="C28" s="62">
        <f>SUM(C23:C27)</f>
        <v>189337.67</v>
      </c>
      <c r="D28" s="62">
        <f>SUM(D23:D27)</f>
        <v>339608.51</v>
      </c>
      <c r="E28" s="62">
        <f>SUM(E23:E27)</f>
        <v>366510.99</v>
      </c>
      <c r="F28" s="63">
        <f>SUM(F23:F27)</f>
        <v>162435.18999999997</v>
      </c>
    </row>
    <row r="29" spans="2:6" ht="27">
      <c r="B29" s="64" t="s">
        <v>15</v>
      </c>
      <c r="C29" s="65">
        <f>C28+C21</f>
        <v>244512.15000000002</v>
      </c>
      <c r="D29" s="66">
        <f>D21+D28</f>
        <v>411980.71</v>
      </c>
      <c r="E29" s="66">
        <f>E21+E28</f>
        <v>455719.43</v>
      </c>
      <c r="F29" s="67">
        <f>F21+F28</f>
        <v>200773.42999999996</v>
      </c>
    </row>
    <row r="30" spans="2:6" ht="16.5" thickBot="1">
      <c r="B30" s="72" t="s">
        <v>30</v>
      </c>
      <c r="C30" s="73"/>
      <c r="D30" s="73"/>
      <c r="E30" s="73"/>
      <c r="F30" s="74"/>
    </row>
    <row r="31" spans="2:6" ht="16.5" thickBot="1">
      <c r="B31" s="68"/>
      <c r="C31" s="69"/>
      <c r="D31" s="15"/>
      <c r="E31" s="16"/>
      <c r="F31" s="17"/>
    </row>
    <row r="33" spans="2:8" ht="15.75">
      <c r="B33" s="71" t="s">
        <v>49</v>
      </c>
      <c r="C33" s="71"/>
      <c r="D33" s="71"/>
      <c r="E33" s="71"/>
      <c r="F33" s="71"/>
      <c r="G33" s="71"/>
      <c r="H33" s="71"/>
    </row>
  </sheetData>
  <sheetProtection/>
  <mergeCells count="12">
    <mergeCell ref="F15:F16"/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9">
      <selection activeCell="B26" sqref="B26:H26"/>
    </sheetView>
  </sheetViews>
  <sheetFormatPr defaultColWidth="9.00390625" defaultRowHeight="15.75"/>
  <cols>
    <col min="1" max="1" width="6.375" style="0" customWidth="1"/>
    <col min="2" max="2" width="20.75390625" style="2" customWidth="1"/>
    <col min="3" max="4" width="10.375" style="0" customWidth="1"/>
    <col min="5" max="5" width="13.75390625" style="0" customWidth="1"/>
    <col min="6" max="6" width="13.875" style="0" customWidth="1"/>
    <col min="7" max="7" width="10.625" style="0" customWidth="1"/>
    <col min="8" max="8" width="11.25390625" style="0" customWidth="1"/>
  </cols>
  <sheetData>
    <row r="1" spans="2:8" ht="15.75">
      <c r="B1" s="82" t="s">
        <v>25</v>
      </c>
      <c r="C1" s="82"/>
      <c r="D1" s="82"/>
      <c r="E1" s="82"/>
      <c r="F1" s="82"/>
      <c r="G1" s="82"/>
      <c r="H1" s="82"/>
    </row>
    <row r="2" spans="2:8" ht="15.75">
      <c r="B2" s="82" t="s">
        <v>24</v>
      </c>
      <c r="C2" s="82"/>
      <c r="D2" s="82"/>
      <c r="E2" s="82"/>
      <c r="F2" s="82"/>
      <c r="G2" s="82"/>
      <c r="H2" s="82"/>
    </row>
    <row r="3" spans="2:8" ht="15.75">
      <c r="B3" s="83" t="s">
        <v>0</v>
      </c>
      <c r="C3" s="83"/>
      <c r="D3" s="83"/>
      <c r="E3" s="83"/>
      <c r="F3" s="83"/>
      <c r="G3" s="83"/>
      <c r="H3" s="83"/>
    </row>
    <row r="4" spans="2:8" ht="15.75">
      <c r="B4" s="29"/>
      <c r="C4" s="31"/>
      <c r="D4" s="29"/>
      <c r="E4" s="87" t="s">
        <v>37</v>
      </c>
      <c r="F4" s="87"/>
      <c r="G4" s="32"/>
      <c r="H4" s="29"/>
    </row>
    <row r="5" spans="2:8" ht="110.25" customHeight="1">
      <c r="B5" s="33" t="s">
        <v>2</v>
      </c>
      <c r="C5" s="34" t="s">
        <v>3</v>
      </c>
      <c r="D5" s="33" t="s">
        <v>41</v>
      </c>
      <c r="E5" s="35" t="s">
        <v>38</v>
      </c>
      <c r="F5" s="36" t="s">
        <v>39</v>
      </c>
      <c r="G5" s="37" t="s">
        <v>4</v>
      </c>
      <c r="H5" s="33" t="s">
        <v>5</v>
      </c>
    </row>
    <row r="6" spans="2:8" ht="15.75" customHeight="1">
      <c r="B6" s="75" t="s">
        <v>43</v>
      </c>
      <c r="C6" s="77"/>
      <c r="D6" s="77"/>
      <c r="E6" s="77"/>
      <c r="F6" s="77"/>
      <c r="G6" s="77"/>
      <c r="H6" s="78"/>
    </row>
    <row r="7" spans="2:8" ht="15.75" customHeight="1">
      <c r="B7" s="84" t="s">
        <v>8</v>
      </c>
      <c r="C7" s="85"/>
      <c r="D7" s="85"/>
      <c r="E7" s="85"/>
      <c r="F7" s="85"/>
      <c r="G7" s="85"/>
      <c r="H7" s="86"/>
    </row>
    <row r="8" spans="2:8" ht="25.5">
      <c r="B8" s="4" t="s">
        <v>1</v>
      </c>
      <c r="C8" s="42"/>
      <c r="D8" s="42"/>
      <c r="E8" s="5"/>
      <c r="F8" s="5">
        <f>E8*'Часть 1'!$D$7*12</f>
        <v>0</v>
      </c>
      <c r="G8" s="18" t="s">
        <v>7</v>
      </c>
      <c r="H8" s="18" t="s">
        <v>7</v>
      </c>
    </row>
    <row r="9" spans="2:8" ht="25.5">
      <c r="B9" s="4" t="s">
        <v>44</v>
      </c>
      <c r="C9" s="42"/>
      <c r="D9" s="42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63.75">
      <c r="B10" s="4" t="s">
        <v>57</v>
      </c>
      <c r="C10" s="91">
        <v>1</v>
      </c>
      <c r="D10" s="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42" customHeight="1">
      <c r="B11" s="4" t="s">
        <v>58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0.5" customHeight="1">
      <c r="B12" s="4" t="s">
        <v>33</v>
      </c>
      <c r="C12" s="42"/>
      <c r="D12" s="5">
        <f aca="true" t="shared" si="1" ref="D12:D18">C12</f>
        <v>0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2" customHeight="1">
      <c r="B13" s="4" t="s">
        <v>45</v>
      </c>
      <c r="C13" s="42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9.25" customHeight="1">
      <c r="B14" s="28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40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8">
        <v>1.206</v>
      </c>
      <c r="D16" s="5">
        <f t="shared" si="1"/>
        <v>1.206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8"/>
      <c r="D17" s="5">
        <f t="shared" si="1"/>
        <v>0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8">
        <v>0.21</v>
      </c>
      <c r="D18" s="5">
        <f t="shared" si="1"/>
        <v>0.21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v>14.72</v>
      </c>
      <c r="D19" s="23">
        <v>14.72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88" t="s">
        <v>9</v>
      </c>
      <c r="C20" s="89"/>
      <c r="D20" s="89"/>
      <c r="E20" s="89"/>
      <c r="F20" s="89"/>
      <c r="G20" s="89"/>
      <c r="H20" s="90"/>
    </row>
    <row r="21" spans="2:8" ht="15.75">
      <c r="B21" s="45"/>
      <c r="C21" s="46"/>
      <c r="D21" s="46"/>
      <c r="E21" s="5">
        <f>C21-D21</f>
        <v>0</v>
      </c>
      <c r="F21" s="5">
        <f>E21*'Часть 1'!$D$7*12</f>
        <v>0</v>
      </c>
      <c r="G21" s="47"/>
      <c r="H21" s="47"/>
    </row>
    <row r="22" spans="2:8" ht="16.5" thickBot="1">
      <c r="B22" s="39" t="s">
        <v>27</v>
      </c>
      <c r="C22" s="40">
        <f>SUM(C21)</f>
        <v>0</v>
      </c>
      <c r="D22" s="40">
        <f>SUM(D21)</f>
        <v>0</v>
      </c>
      <c r="E22" s="40">
        <f>SUM(E21)</f>
        <v>0</v>
      </c>
      <c r="F22" s="43">
        <f>SUM(F21)</f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</f>
        <v>14.72</v>
      </c>
      <c r="D23" s="27">
        <f>D19</f>
        <v>14.72</v>
      </c>
      <c r="E23" s="27">
        <f>E19+E22</f>
        <v>0</v>
      </c>
      <c r="F23" s="44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1" t="s">
        <v>49</v>
      </c>
      <c r="C26" s="71"/>
      <c r="D26" s="71"/>
      <c r="E26" s="71"/>
      <c r="F26" s="71"/>
      <c r="G26" s="71"/>
      <c r="H26" s="71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2018-02-06T07:11:31Z</cp:lastPrinted>
  <dcterms:created xsi:type="dcterms:W3CDTF">2008-12-01T07:12:21Z</dcterms:created>
  <dcterms:modified xsi:type="dcterms:W3CDTF">2019-02-20T06:44:22Z</dcterms:modified>
  <cp:category/>
  <cp:version/>
  <cp:contentType/>
  <cp:contentStatus/>
</cp:coreProperties>
</file>